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bookViews>
  <sheets>
    <sheet name="Phan 1" sheetId="2" r:id="rId1"/>
    <sheet name="Sheet1" sheetId="1" r:id="rId2"/>
  </sheets>
  <externalReferences>
    <externalReference r:id="rId3"/>
  </externalReferenc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7" i="2" l="1"/>
  <c r="A8" i="2"/>
  <c r="A10" i="2"/>
  <c r="A14" i="2"/>
  <c r="A15" i="2"/>
  <c r="A16" i="2"/>
  <c r="A18" i="2"/>
  <c r="A19" i="2"/>
  <c r="A25" i="2"/>
  <c r="A26" i="2"/>
  <c r="A27" i="2"/>
  <c r="A28" i="2"/>
  <c r="A31" i="2"/>
  <c r="B50" i="2"/>
  <c r="C50" i="2"/>
  <c r="F50" i="2"/>
  <c r="J50" i="2"/>
  <c r="D67" i="2" s="1"/>
  <c r="B56" i="2"/>
  <c r="B67" i="2"/>
  <c r="A72" i="2"/>
  <c r="A73" i="2"/>
  <c r="A74" i="2"/>
  <c r="A75" i="2"/>
  <c r="G76" i="2"/>
  <c r="A78" i="2"/>
  <c r="A80" i="2"/>
  <c r="B87" i="2"/>
  <c r="B88" i="2"/>
  <c r="B89" i="2"/>
  <c r="B90" i="2"/>
  <c r="B91" i="2"/>
</calcChain>
</file>

<file path=xl/sharedStrings.xml><?xml version="1.0" encoding="utf-8"?>
<sst xmlns="http://schemas.openxmlformats.org/spreadsheetml/2006/main" count="89" uniqueCount="77">
  <si>
    <t>CHỮ KÝ</t>
  </si>
  <si>
    <t>HỌ VÀ TÊN</t>
  </si>
  <si>
    <t>KÝ XÁC NHẬN CÁC THÀNH VIÊN TỔ TƯ VẤN XÉT THẦU</t>
  </si>
  <si>
    <t>Báo cáo đánh giá này được lập bởi: Tổ tư vấn xét thầu.</t>
  </si>
  <si>
    <t>IV. Ý KIẾN BẢO LƯU: Không</t>
  </si>
  <si>
    <t>3. Những nội dung của E-HSDT chưa phù hợp với quy định của pháp luật về đấu thầu dẫn đến hạn chế sự tham dự thầu của nhà thầu hoặc dẫn đến có cách hiểu không rõ hoặc khác nhau trong quá trình đánh giá E- HSDT hoặc có thể dẫn đến làm sai lệch kết quả lựa chọn nhà thầu: Không</t>
  </si>
  <si>
    <t>2. Nhận xét về tính cạnh tranh, công bằng, minh bạch và hiệu quả kinh tế trong quá trình tổ chức lựa chọn nhà thầu: Quá trình đấu thầu được thực hiện theo quy định hiện thành của nhà nước.</t>
  </si>
  <si>
    <r>
      <rPr>
        <b/>
        <sz val="12"/>
        <color theme="1"/>
        <rFont val="Times New Roman"/>
        <family val="1"/>
      </rPr>
      <t xml:space="preserve">+ Hình thức hợp đồng: </t>
    </r>
    <r>
      <rPr>
        <sz val="12"/>
        <color theme="1"/>
        <rFont val="Times New Roman"/>
        <family val="1"/>
      </rPr>
      <t>Trọn gói</t>
    </r>
  </si>
  <si>
    <t>(Đã bao gồm thuế GTGT)</t>
  </si>
  <si>
    <t>đồng</t>
  </si>
  <si>
    <t xml:space="preserve">+ Giá đề nghị trúng thầu (làm tròn): </t>
  </si>
  <si>
    <t>1. Danh sách nhà thầu được xem xét, xếp hạng và thứ tự xếp hạng nhà thầu:</t>
  </si>
  <si>
    <t>III. KẾT LUẬN VÀ KIẾN NGHỊ</t>
  </si>
  <si>
    <t>Tổ chuyên gia nêu các ý kiến nhận xét (nếu có):</t>
  </si>
  <si>
    <t>Xếp hạng 1</t>
  </si>
  <si>
    <t>Đạt</t>
  </si>
  <si>
    <t>Kỹ 
thuật</t>
  </si>
  <si>
    <t>Năng lực, kinh nghiệm</t>
  </si>
  <si>
    <t xml:space="preserve">Tư 
cách hợp lệ
</t>
  </si>
  <si>
    <t>Kết luận</t>
  </si>
  <si>
    <t>Đánh giá E-HSDT</t>
  </si>
  <si>
    <t>Xếp hạng</t>
  </si>
  <si>
    <t xml:space="preserve">Kết quả mở thầu
(giá sau giảm giá)
</t>
  </si>
  <si>
    <t>Tên nhà thầu</t>
  </si>
  <si>
    <t>STT</t>
  </si>
  <si>
    <t>Kết quả đánh giá E-HSDT được tổng hợp theo Bảng số 4 với các nội dung cơ bản như sau:</t>
  </si>
  <si>
    <t>3. Bảng tổng hợp kết quả đánh giá E-HSDT</t>
  </si>
  <si>
    <t>d) Các nội dung bổ sung, làm rõ E-HSDT khác: Không</t>
  </si>
  <si>
    <t>c) Các nội dung bổ sung, làm rõ E-HSDT nhằm chứng minh tư cách hợp lệ của nhà thầu (nếu có): Không</t>
  </si>
  <si>
    <t>b) Thuyết minh về các trường hợp E-HSDT không hợp lệ (nếu có): Không</t>
  </si>
  <si>
    <t>Kỹ thuật</t>
  </si>
  <si>
    <t>Tính hợp lệ</t>
  </si>
  <si>
    <t>Bảng số 3</t>
  </si>
  <si>
    <r>
      <t>a) Kết quả đánh giá về tính hợp lệ, năng lực, kinh nghiệm, kỹ thuật của E- HSDT xếp thứ nhất được tổng hợp theo</t>
    </r>
    <r>
      <rPr>
        <b/>
        <sz val="12"/>
        <color theme="1"/>
        <rFont val="Times New Roman"/>
        <family val="1"/>
      </rPr>
      <t xml:space="preserve"> Bảng số 3</t>
    </r>
    <r>
      <rPr>
        <sz val="12"/>
        <color theme="1"/>
        <rFont val="Times New Roman"/>
        <family val="1"/>
      </rPr>
      <t xml:space="preserve"> dưới đây </t>
    </r>
    <r>
      <rPr>
        <i/>
        <sz val="12"/>
        <color theme="1"/>
        <rFont val="Times New Roman"/>
        <family val="1"/>
      </rPr>
      <t>(tổng hợp trên cơ sở Mẫu số 1, 2, 3)</t>
    </r>
    <r>
      <rPr>
        <sz val="12"/>
        <color theme="1"/>
        <rFont val="Times New Roman"/>
        <family val="1"/>
      </rPr>
      <t>:</t>
    </r>
  </si>
  <si>
    <t>2. Kết quả đánh giá tư cách hợp lệ, năng lực, kinh nghiệm và kỹ thuật</t>
  </si>
  <si>
    <t>Xếp hạng nhà thầu</t>
  </si>
  <si>
    <t>Giá dự thầu sau khi trừ đi giá trị giảm giá (VND)</t>
  </si>
  <si>
    <t>Giá trị giảm giá</t>
  </si>
  <si>
    <t>Giá dự thầu (VND)</t>
  </si>
  <si>
    <t>Giá gói thầu (VND)</t>
  </si>
  <si>
    <t>Bảng số 2</t>
  </si>
  <si>
    <t>a) Kết quả mở thầu được tổng hợp theo Bảng số 2 dưới đây:</t>
  </si>
  <si>
    <t>1. Kết quả mở thầu</t>
  </si>
  <si>
    <t>II. KẾT QUẢ ĐÁNH GIÁ E-HSDT</t>
  </si>
  <si>
    <t>- Phương thức làm việc: Từng thành viên xét thầu đánh giá độc lập sau đó tổng hợp kết quả thành biên bản.</t>
  </si>
  <si>
    <t>- Thời gian làm việc của các thành viên tham gia xét thầu: Làm theo giờ hành chính và làm thêm ngoài giờ (nếu cần).</t>
  </si>
  <si>
    <t>c) Cách thức làm việc của tổ chuyên gia:</t>
  </si>
  <si>
    <t>Thư Ký</t>
  </si>
  <si>
    <t>Lê Đức Phúc</t>
  </si>
  <si>
    <t>Thành Viên</t>
  </si>
  <si>
    <t>Từ Thanh Bình</t>
  </si>
  <si>
    <t>Hoàng Văn Sơn</t>
  </si>
  <si>
    <t>Nguyễn Công Tâm</t>
  </si>
  <si>
    <t>Tổ Trưởng</t>
  </si>
  <si>
    <t>Nguyễn Khánh Quân</t>
  </si>
  <si>
    <t>Phân công công việc của các thành viên</t>
  </si>
  <si>
    <t>Chức vụ, vị trí trong tổ chuyên gia</t>
  </si>
  <si>
    <t>Họ và tên</t>
  </si>
  <si>
    <t>Stt</t>
  </si>
  <si>
    <t>Bảng số 1</t>
  </si>
  <si>
    <t>b) Thành phần tổ chuyên gia:</t>
  </si>
  <si>
    <t>a) Cơ sở pháp lý thành lập tổ chuyên gia:</t>
  </si>
  <si>
    <t>2. Tổ chuyên gia:</t>
  </si>
  <si>
    <t>- Căn cứ Thông tư  số 04/2017/TT-BKHĐT ngày 15/11/2017 của Bộ Kế hoạch và Đầu tư Quy định chi tiết về lựa chọn nhà thầu qua mạng hệ thống đấu thầu quốc gia;</t>
  </si>
  <si>
    <t>- Căn cứ Nghị định số 63/2014/NĐ-CP ngày 26/6/2014 của Chính phủ Quy định chi tiết thi hành một số điều của Luật Đấu thầu về lựa chọn nhà thầu;</t>
  </si>
  <si>
    <t>- Căn cứ Luật Đấu thầu ngày 26/11/2013;</t>
  </si>
  <si>
    <t xml:space="preserve">- Căn cứ Luật Xây dựng ngày 18/6/2014; </t>
  </si>
  <si>
    <t>- Các văn bản pháp lý liên quan:</t>
  </si>
  <si>
    <t>- Tên gói thầu: Thi công xây dựng</t>
  </si>
  <si>
    <t>1. Giới thiệu chung về dự án, gói thầu</t>
  </si>
  <si>
    <t>I. THÔNG TIN CƠ BẢN</t>
  </si>
  <si>
    <t>Gói thầu: Thi công xây dựng</t>
  </si>
  <si>
    <t>BÁO CÁO ĐÁNH GIÁ E-HSDT</t>
  </si>
  <si>
    <t>Hướng Hóa, ngày 6 tháng 8 năm 2022</t>
  </si>
  <si>
    <t>Số: 03/BC-TTV</t>
  </si>
  <si>
    <r>
      <rPr>
        <b/>
        <sz val="12"/>
        <color theme="1"/>
        <rFont val="Times New Roman"/>
        <family val="1"/>
      </rPr>
      <t>CỘNG HOÀ XÃ HỘI CHỦ NGHĨA VIỆT NAM</t>
    </r>
    <r>
      <rPr>
        <sz val="12"/>
        <color theme="1"/>
        <rFont val="Times New Roman"/>
        <family val="1"/>
      </rPr>
      <t xml:space="preserve">
</t>
    </r>
    <r>
      <rPr>
        <b/>
        <sz val="12"/>
        <color theme="1"/>
        <rFont val="Times New Roman"/>
        <family val="1"/>
      </rPr>
      <t>Độc lập - Tự do - Hạnh phúc</t>
    </r>
  </si>
  <si>
    <t>BAN QLDA ĐTXD &amp; PTQĐ 
TỔ TƯ VẤN XÉT THẦU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</si>
</sst>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theme="1"/>
      <name val="Calibri"/>
      <family val="2"/>
      <scheme val="minor"/>
    </font>
    <font>
      <sz val="12"/>
      <color theme="1"/>
      <name val="Times New Roman"/>
      <family val="1"/>
    </font>
    <font>
      <b/>
      <sz val="12"/>
      <color theme="1"/>
      <name val="Times New Roman"/>
      <family val="1"/>
    </font>
    <font>
      <b/>
      <i/>
      <sz val="12"/>
      <color theme="1"/>
      <name val="Times New Roman"/>
      <family val="1"/>
    </font>
    <font>
      <i/>
      <sz val="12"/>
      <color theme="1"/>
      <name val="Times New Roman"/>
      <family val="1"/>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s>
  <cellStyleXfs count="1">
    <xf numFmtId="0" fontId="0" fillId="0" borderId="0"/>
  </cellStyleXfs>
  <cellXfs count="56">
    <xf numFmtId="0" fontId="0" fillId="0" borderId="0" xfId="0"/>
    <xf numFmtId="0" fontId="1" fillId="0" borderId="0" xfId="0" applyFont="1"/>
    <xf numFmtId="0" fontId="1" fillId="0" borderId="1" xfId="0" applyFont="1" applyBorder="1" applyAlignment="1">
      <alignment horizontal="center"/>
    </xf>
    <xf numFmtId="0" fontId="1" fillId="0" borderId="1" xfId="0" applyFont="1" applyBorder="1" applyAlignment="1">
      <alignment horizontal="center" vertical="center"/>
    </xf>
    <xf numFmtId="0" fontId="2" fillId="0" borderId="1" xfId="0" applyFont="1" applyBorder="1" applyAlignment="1">
      <alignment horizontal="center"/>
    </xf>
    <xf numFmtId="0" fontId="2" fillId="0" borderId="0" xfId="0" applyFont="1" applyAlignment="1">
      <alignment horizontal="center"/>
    </xf>
    <xf numFmtId="0" fontId="3" fillId="0" borderId="0" xfId="0" applyFont="1"/>
    <xf numFmtId="0" fontId="2" fillId="0" borderId="0" xfId="0" applyFont="1" applyAlignment="1">
      <alignment horizontal="justify" vertical="justify" wrapText="1"/>
    </xf>
    <xf numFmtId="0" fontId="1" fillId="0" borderId="0" xfId="0" applyFont="1" applyAlignment="1">
      <alignment horizontal="justify" vertical="justify" wrapText="1"/>
    </xf>
    <xf numFmtId="0" fontId="2" fillId="0" borderId="0" xfId="0" applyFont="1" applyAlignment="1">
      <alignment horizontal="left"/>
    </xf>
    <xf numFmtId="0" fontId="2" fillId="0" borderId="0" xfId="0" quotePrefix="1" applyFont="1" applyAlignment="1">
      <alignment horizontal="left"/>
    </xf>
    <xf numFmtId="0" fontId="1" fillId="0" borderId="0" xfId="0" applyFont="1" applyAlignment="1">
      <alignment horizontal="left"/>
    </xf>
    <xf numFmtId="0" fontId="1" fillId="0" borderId="0" xfId="0" quotePrefix="1" applyFont="1" applyAlignment="1">
      <alignment horizontal="left"/>
    </xf>
    <xf numFmtId="0" fontId="4" fillId="0" borderId="0" xfId="0" applyFont="1" applyAlignment="1">
      <alignment horizontal="center"/>
    </xf>
    <xf numFmtId="3" fontId="1" fillId="0" borderId="0" xfId="0" applyNumberFormat="1" applyFont="1" applyAlignment="1">
      <alignment horizontal="center"/>
    </xf>
    <xf numFmtId="0" fontId="2" fillId="0" borderId="0" xfId="0" quotePrefix="1" applyFont="1"/>
    <xf numFmtId="0" fontId="1" fillId="0" borderId="0" xfId="0" applyFont="1" applyAlignment="1">
      <alignment horizontal="justify" vertical="center" wrapText="1"/>
    </xf>
    <xf numFmtId="0" fontId="1" fillId="0" borderId="0" xfId="0" applyFont="1" applyAlignment="1">
      <alignment horizontal="left" wrapText="1"/>
    </xf>
    <xf numFmtId="0" fontId="1" fillId="0" borderId="1" xfId="0" applyFont="1" applyBorder="1" applyAlignment="1">
      <alignment horizontal="center" vertical="center" wrapText="1"/>
    </xf>
    <xf numFmtId="0" fontId="1" fillId="0" borderId="1" xfId="0" applyFont="1" applyBorder="1" applyAlignment="1">
      <alignment horizontal="center" vertical="center" wrapText="1"/>
    </xf>
    <xf numFmtId="4" fontId="1" fillId="0" borderId="1" xfId="0" applyNumberFormat="1" applyFont="1" applyBorder="1" applyAlignment="1">
      <alignment horizontal="center" vertical="center" wrapText="1"/>
    </xf>
    <xf numFmtId="0" fontId="1" fillId="0" borderId="0" xfId="0" applyFont="1" applyAlignment="1">
      <alignment vertical="center"/>
    </xf>
    <xf numFmtId="0" fontId="2"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2" fillId="0" borderId="1" xfId="0" applyFont="1" applyBorder="1" applyAlignment="1">
      <alignment horizontal="center" vertical="center"/>
    </xf>
    <xf numFmtId="0" fontId="1" fillId="0" borderId="0" xfId="0" applyFont="1" applyAlignment="1">
      <alignment horizontal="justify" vertical="justify" wrapText="1"/>
    </xf>
    <xf numFmtId="0" fontId="2" fillId="0" borderId="2" xfId="0" applyFont="1" applyBorder="1" applyAlignment="1">
      <alignment horizontal="right"/>
    </xf>
    <xf numFmtId="3" fontId="1" fillId="0" borderId="1" xfId="0" applyNumberFormat="1" applyFont="1" applyBorder="1" applyAlignment="1">
      <alignment horizontal="center" vertical="center" wrapText="1"/>
    </xf>
    <xf numFmtId="0" fontId="1" fillId="0" borderId="0" xfId="0" applyFont="1" applyAlignment="1">
      <alignment horizontal="center" vertical="center"/>
    </xf>
    <xf numFmtId="0" fontId="2" fillId="0" borderId="2" xfId="0" applyFont="1" applyBorder="1" applyAlignment="1">
      <alignment horizontal="center"/>
    </xf>
    <xf numFmtId="0" fontId="1" fillId="0" borderId="0" xfId="0" quotePrefix="1" applyFont="1" applyAlignment="1">
      <alignment horizontal="justify" vertical="justify"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0" borderId="1" xfId="0" applyFont="1" applyBorder="1" applyAlignment="1">
      <alignment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2" fillId="0" borderId="1" xfId="0" applyFont="1" applyBorder="1" applyAlignment="1">
      <alignment horizontal="center" vertical="center"/>
    </xf>
    <xf numFmtId="0" fontId="2" fillId="0" borderId="0" xfId="0" applyFont="1" applyAlignment="1">
      <alignment horizontal="right"/>
    </xf>
    <xf numFmtId="0" fontId="1" fillId="0" borderId="0" xfId="0" quotePrefix="1" applyFont="1" applyAlignment="1">
      <alignment horizontal="left"/>
    </xf>
    <xf numFmtId="0" fontId="1" fillId="0" borderId="0" xfId="0" applyFont="1" applyAlignment="1">
      <alignment wrapText="1"/>
    </xf>
    <xf numFmtId="0" fontId="1" fillId="0" borderId="0" xfId="0" quotePrefix="1" applyFont="1" applyAlignment="1">
      <alignment horizontal="justify" vertical="center" wrapText="1"/>
    </xf>
    <xf numFmtId="0" fontId="3" fillId="0" borderId="0" xfId="0" quotePrefix="1" applyFont="1"/>
    <xf numFmtId="0" fontId="1" fillId="0" borderId="0" xfId="0" quotePrefix="1" applyFont="1"/>
    <xf numFmtId="0" fontId="1" fillId="0" borderId="0" xfId="0" applyFont="1" applyAlignment="1">
      <alignment horizontal="center"/>
    </xf>
    <xf numFmtId="0" fontId="2" fillId="0" borderId="0" xfId="0" applyFont="1" applyAlignment="1">
      <alignment horizontal="center" wrapText="1"/>
    </xf>
    <xf numFmtId="0" fontId="1" fillId="0" borderId="0" xfId="0" applyFont="1" applyAlignment="1">
      <alignment horizontal="center" wrapText="1"/>
    </xf>
    <xf numFmtId="0" fontId="2" fillId="0" borderId="0" xfId="0" applyFont="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1</xdr:col>
      <xdr:colOff>124810</xdr:colOff>
      <xdr:row>1</xdr:row>
      <xdr:rowOff>0</xdr:rowOff>
    </xdr:from>
    <xdr:to>
      <xdr:col>3</xdr:col>
      <xdr:colOff>321879</xdr:colOff>
      <xdr:row>1</xdr:row>
      <xdr:rowOff>6569</xdr:rowOff>
    </xdr:to>
    <xdr:cxnSp macro="">
      <xdr:nvCxnSpPr>
        <xdr:cNvPr id="2" name="Straight Connector 1"/>
        <xdr:cNvCxnSpPr/>
      </xdr:nvCxnSpPr>
      <xdr:spPr>
        <a:xfrm>
          <a:off x="734410" y="190500"/>
          <a:ext cx="1416269" cy="6569"/>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210207</xdr:colOff>
      <xdr:row>1</xdr:row>
      <xdr:rowOff>0</xdr:rowOff>
    </xdr:from>
    <xdr:to>
      <xdr:col>10</xdr:col>
      <xdr:colOff>315310</xdr:colOff>
      <xdr:row>1</xdr:row>
      <xdr:rowOff>6569</xdr:rowOff>
    </xdr:to>
    <xdr:cxnSp macro="">
      <xdr:nvCxnSpPr>
        <xdr:cNvPr id="3" name="Straight Connector 2"/>
        <xdr:cNvCxnSpPr/>
      </xdr:nvCxnSpPr>
      <xdr:spPr>
        <a:xfrm flipV="1">
          <a:off x="3867807" y="190500"/>
          <a:ext cx="2543503" cy="6569"/>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phuc\New%20folder\New%20folder\2021\v&#7889;n%20s&#7921;%20nghi&#7879;p\TH&amp;THCS%20h&#432;&#7899;ng%20linh\DGHSDT\PHUC.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xep hang"/>
      <sheetName val="tai chinh"/>
      <sheetName val="tinh hop le"/>
      <sheetName val="nang luc kinh nghiem"/>
      <sheetName val="kỹ thuật"/>
      <sheetName val="danh muc tai lieu"/>
      <sheetName val="cam ket binh"/>
    </sheetNames>
    <sheetDataSet>
      <sheetData sheetId="0">
        <row r="2">
          <cell r="C2" t="str">
            <v>Trường Tiểu học và THCS Hướng Linh; Hạng mục: Xây dựng bếp ăn bán trú</v>
          </cell>
        </row>
        <row r="3">
          <cell r="C3" t="str">
            <v>Xã Hướng Linh, huyện Hướng Hóa, tỉnh Quảng Trị</v>
          </cell>
        </row>
        <row r="4">
          <cell r="C4" t="str">
            <v>Ban QLDA Đầu tư xây dựng và Phát triển quỹ đất huyện Hướng Hóa</v>
          </cell>
        </row>
        <row r="5">
          <cell r="C5" t="str">
            <v>20220739661-00 thời điểm đăng tải 14/7/2022;</v>
          </cell>
        </row>
        <row r="6">
          <cell r="C6" t="str">
            <v>20220760447-00 thời điểm đăng tải  21/07/2022 08:54 ;</v>
          </cell>
        </row>
        <row r="7">
          <cell r="C7" t="str">
            <v>343/QĐ-UBND ngày 24/01/2022 của UBND huyện Hướng Hóa về việc Phê duyệt Thiết kế - dự toán công trình</v>
          </cell>
        </row>
        <row r="9">
          <cell r="C9" t="str">
            <v>2586/QĐ-UBND ngày 12/7/2022</v>
          </cell>
        </row>
        <row r="10">
          <cell r="C10" t="str">
            <v>119/QĐ-BQL ngày 19/7/2022</v>
          </cell>
        </row>
        <row r="11">
          <cell r="C11" t="str">
            <v>126/QĐ-BQL ngày 20/7/2021</v>
          </cell>
        </row>
        <row r="12">
          <cell r="C12" t="str">
            <v>CÔNG TY TRÁCH NHIỆM HỮU HẠN 01 THÀNH VIÊN XÂY DỰNG TIẾN MINH</v>
          </cell>
        </row>
        <row r="13">
          <cell r="C13" t="str">
            <v>310.938.000</v>
          </cell>
          <cell r="D13" t="str">
            <v>310.938.000 đồng (Bằng chữ: Ba trăm mười triệu chín trăm ba mươi tám nghìn đồng)</v>
          </cell>
        </row>
        <row r="14">
          <cell r="C14" t="str">
            <v>309.863.779,7254</v>
          </cell>
          <cell r="D14" t="str">
            <v>309.864.000 đồng (Bằng chữ: Ba trăm linh chín triệu tám trăm sáu mươi bốn nghìn đồng)</v>
          </cell>
          <cell r="K14" t="str">
            <v>(Bằng chữ:Ba trăm linh chín triệu tám trăm sáu mươi bốn nghìn đồng)</v>
          </cell>
        </row>
        <row r="15">
          <cell r="C15" t="str">
            <v>+ Địa chỉ: Khóm 3a, thị trấn Khe Sanh, huyện Hướng Hóa, tỉnh Quảng Trị</v>
          </cell>
        </row>
        <row r="16">
          <cell r="C16" t="str">
            <v>+ Giấy chứng nhận đăng ký kinh doanh số 3200289063 do Sở Kế Hoạch và Đầu tư tỉnh Quảng Trị cấp. Đăng ký lần đầu ngày 17/6/2008; Đăng ký thay đổi lần thứ 2 ngày 17/11/2021</v>
          </cell>
        </row>
        <row r="17">
          <cell r="C17" t="str">
            <v>85 ngày</v>
          </cell>
        </row>
      </sheetData>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91"/>
  <sheetViews>
    <sheetView tabSelected="1" topLeftCell="A79" zoomScaleNormal="100" workbookViewId="0">
      <selection activeCell="K93" sqref="K93"/>
    </sheetView>
  </sheetViews>
  <sheetFormatPr defaultRowHeight="15.75" x14ac:dyDescent="0.25"/>
  <cols>
    <col min="1" max="1" width="5.85546875" style="1" customWidth="1"/>
    <col min="2" max="2" width="8.140625" style="1" customWidth="1"/>
    <col min="3" max="3" width="6.85546875" style="1" customWidth="1"/>
    <col min="4" max="4" width="6.5703125" style="1" customWidth="1"/>
    <col min="5" max="5" width="5.7109375" style="1" customWidth="1"/>
    <col min="6" max="6" width="7" style="1" customWidth="1"/>
    <col min="7" max="7" width="6.42578125" style="1" customWidth="1"/>
    <col min="8" max="8" width="5.140625" style="1" customWidth="1"/>
    <col min="9" max="9" width="4.5703125" style="1" customWidth="1"/>
    <col min="10" max="10" width="8.140625" style="1" customWidth="1"/>
    <col min="11" max="11" width="9.7109375" style="1" customWidth="1"/>
    <col min="12" max="12" width="8" style="1" customWidth="1"/>
    <col min="13" max="13" width="9.140625" style="1" customWidth="1"/>
    <col min="14" max="16384" width="9.140625" style="1"/>
  </cols>
  <sheetData>
    <row r="1" spans="1:12" ht="32.25" customHeight="1" x14ac:dyDescent="0.25">
      <c r="A1" s="55" t="s">
        <v>76</v>
      </c>
      <c r="B1" s="55"/>
      <c r="C1" s="55"/>
      <c r="D1" s="55"/>
      <c r="E1" s="55"/>
      <c r="F1" s="54" t="s">
        <v>75</v>
      </c>
      <c r="G1" s="54"/>
      <c r="H1" s="54"/>
      <c r="I1" s="54"/>
      <c r="J1" s="54"/>
      <c r="K1" s="54"/>
      <c r="L1" s="54"/>
    </row>
    <row r="2" spans="1:12" x14ac:dyDescent="0.25">
      <c r="A2" s="52" t="s">
        <v>74</v>
      </c>
      <c r="B2" s="52"/>
      <c r="C2" s="52"/>
      <c r="D2" s="52"/>
      <c r="E2" s="52"/>
      <c r="F2" s="13" t="s">
        <v>73</v>
      </c>
      <c r="G2" s="13"/>
      <c r="H2" s="13"/>
      <c r="I2" s="13"/>
      <c r="J2" s="13"/>
      <c r="K2" s="13"/>
      <c r="L2" s="13"/>
    </row>
    <row r="4" spans="1:12" x14ac:dyDescent="0.25">
      <c r="A4" s="5" t="s">
        <v>72</v>
      </c>
      <c r="B4" s="5"/>
      <c r="C4" s="5"/>
      <c r="D4" s="5"/>
      <c r="E4" s="5"/>
      <c r="F4" s="5"/>
      <c r="G4" s="5"/>
      <c r="H4" s="5"/>
      <c r="I4" s="5"/>
      <c r="J4" s="5"/>
      <c r="K4" s="5"/>
      <c r="L4" s="5"/>
    </row>
    <row r="6" spans="1:12" x14ac:dyDescent="0.25">
      <c r="A6" s="5" t="s">
        <v>71</v>
      </c>
      <c r="B6" s="5"/>
      <c r="C6" s="5"/>
      <c r="D6" s="5"/>
      <c r="E6" s="5"/>
      <c r="F6" s="5"/>
      <c r="G6" s="5"/>
      <c r="H6" s="5"/>
      <c r="I6" s="5"/>
      <c r="J6" s="5"/>
      <c r="K6" s="5"/>
      <c r="L6" s="5"/>
    </row>
    <row r="7" spans="1:12" ht="32.25" customHeight="1" x14ac:dyDescent="0.25">
      <c r="A7" s="53" t="str">
        <f>"Công trình: "&amp;[1]Sheet1!$C$2</f>
        <v>Công trình: Trường Tiểu học và THCS Hướng Linh; Hạng mục: Xây dựng bếp ăn bán trú</v>
      </c>
      <c r="B7" s="53"/>
      <c r="C7" s="53"/>
      <c r="D7" s="53"/>
      <c r="E7" s="53"/>
      <c r="F7" s="53"/>
      <c r="G7" s="53"/>
      <c r="H7" s="53"/>
      <c r="I7" s="53"/>
      <c r="J7" s="53"/>
      <c r="K7" s="53"/>
      <c r="L7" s="53"/>
    </row>
    <row r="8" spans="1:12" x14ac:dyDescent="0.25">
      <c r="A8" s="5" t="str">
        <f>"Địa điểm xây dựng:  "&amp;[1]Sheet1!$C$3</f>
        <v>Địa điểm xây dựng:  Xã Hướng Linh, huyện Hướng Hóa, tỉnh Quảng Trị</v>
      </c>
      <c r="B8" s="5"/>
      <c r="C8" s="5"/>
      <c r="D8" s="5"/>
      <c r="E8" s="5"/>
      <c r="F8" s="5"/>
      <c r="G8" s="5"/>
      <c r="H8" s="5"/>
      <c r="I8" s="5"/>
      <c r="J8" s="5"/>
      <c r="K8" s="5"/>
      <c r="L8" s="5"/>
    </row>
    <row r="10" spans="1:12" x14ac:dyDescent="0.25">
      <c r="A10" s="52" t="str">
        <f>"Kính gửi: "&amp;[1]Sheet1!$C$4</f>
        <v>Kính gửi: Ban QLDA Đầu tư xây dựng và Phát triển quỹ đất huyện Hướng Hóa</v>
      </c>
      <c r="B10" s="52"/>
      <c r="C10" s="52"/>
      <c r="D10" s="52"/>
      <c r="E10" s="52"/>
      <c r="F10" s="52"/>
      <c r="G10" s="52"/>
      <c r="H10" s="52"/>
      <c r="I10" s="52"/>
      <c r="J10" s="52"/>
      <c r="K10" s="52"/>
      <c r="L10" s="52"/>
    </row>
    <row r="12" spans="1:12" x14ac:dyDescent="0.25">
      <c r="A12" s="52" t="s">
        <v>70</v>
      </c>
      <c r="B12" s="52"/>
      <c r="C12" s="52"/>
      <c r="D12" s="52"/>
      <c r="E12" s="52"/>
      <c r="F12" s="52"/>
      <c r="G12" s="52"/>
      <c r="H12" s="52"/>
      <c r="I12" s="52"/>
      <c r="J12" s="52"/>
      <c r="K12" s="52"/>
      <c r="L12" s="52"/>
    </row>
    <row r="13" spans="1:12" x14ac:dyDescent="0.25">
      <c r="A13" s="1" t="s">
        <v>69</v>
      </c>
    </row>
    <row r="14" spans="1:12" x14ac:dyDescent="0.25">
      <c r="A14" s="1" t="str">
        <f>"- Chủ đầu tư: "&amp;[1]Sheet1!$C$4</f>
        <v>- Chủ đầu tư: Ban QLDA Đầu tư xây dựng và Phát triển quỹ đất huyện Hướng Hóa</v>
      </c>
    </row>
    <row r="15" spans="1:12" x14ac:dyDescent="0.25">
      <c r="A15" s="1" t="str">
        <f>"- Bên mời thầu: "&amp;[1]Sheet1!$C$4</f>
        <v>- Bên mời thầu: Ban QLDA Đầu tư xây dựng và Phát triển quỹ đất huyện Hướng Hóa</v>
      </c>
    </row>
    <row r="16" spans="1:12" x14ac:dyDescent="0.25">
      <c r="A16" s="1" t="str">
        <f>"- Tên công trình: "&amp;[1]Sheet1!$C$2</f>
        <v>- Tên công trình: Trường Tiểu học và THCS Hướng Linh; Hạng mục: Xây dựng bếp ăn bán trú</v>
      </c>
    </row>
    <row r="17" spans="1:12" x14ac:dyDescent="0.25">
      <c r="A17" s="51" t="s">
        <v>68</v>
      </c>
    </row>
    <row r="18" spans="1:12" x14ac:dyDescent="0.25">
      <c r="A18" s="1" t="str">
        <f>"- Số KHLCN: "&amp;[1]Sheet1!C5</f>
        <v>- Số KHLCN: 20220739661-00 thời điểm đăng tải 14/7/2022;</v>
      </c>
    </row>
    <row r="19" spans="1:12" x14ac:dyDescent="0.25">
      <c r="A19" s="1" t="str">
        <f>"- Số E-TBMT: "&amp;[1]Sheet1!C6</f>
        <v>- Số E-TBMT: 20220760447-00 thời điểm đăng tải  21/07/2022 08:54 ;</v>
      </c>
    </row>
    <row r="20" spans="1:12" x14ac:dyDescent="0.25">
      <c r="A20" s="50" t="s">
        <v>67</v>
      </c>
    </row>
    <row r="21" spans="1:12" x14ac:dyDescent="0.25">
      <c r="A21" s="12" t="s">
        <v>66</v>
      </c>
      <c r="B21" s="12"/>
      <c r="C21" s="12"/>
      <c r="D21" s="12"/>
      <c r="E21" s="12"/>
      <c r="F21" s="12"/>
      <c r="G21" s="12"/>
      <c r="H21" s="12"/>
      <c r="I21" s="12"/>
      <c r="J21" s="12"/>
      <c r="K21" s="12"/>
      <c r="L21" s="12"/>
    </row>
    <row r="22" spans="1:12" x14ac:dyDescent="0.25">
      <c r="A22" s="12" t="s">
        <v>65</v>
      </c>
      <c r="B22" s="12"/>
      <c r="C22" s="12"/>
      <c r="D22" s="12"/>
      <c r="E22" s="12"/>
      <c r="F22" s="12"/>
      <c r="G22" s="12"/>
      <c r="H22" s="12"/>
      <c r="I22" s="12"/>
      <c r="J22" s="12"/>
      <c r="K22" s="12"/>
      <c r="L22" s="12"/>
    </row>
    <row r="23" spans="1:12" ht="31.5" customHeight="1" x14ac:dyDescent="0.25">
      <c r="A23" s="31" t="s">
        <v>64</v>
      </c>
      <c r="B23" s="31"/>
      <c r="C23" s="31"/>
      <c r="D23" s="31"/>
      <c r="E23" s="31"/>
      <c r="F23" s="31"/>
      <c r="G23" s="31"/>
      <c r="H23" s="31"/>
      <c r="I23" s="31"/>
      <c r="J23" s="31"/>
      <c r="K23" s="31"/>
      <c r="L23" s="31"/>
    </row>
    <row r="24" spans="1:12" ht="31.5" customHeight="1" x14ac:dyDescent="0.25">
      <c r="A24" s="31" t="s">
        <v>63</v>
      </c>
      <c r="B24" s="31"/>
      <c r="C24" s="31"/>
      <c r="D24" s="31"/>
      <c r="E24" s="31"/>
      <c r="F24" s="31"/>
      <c r="G24" s="31"/>
      <c r="H24" s="31"/>
      <c r="I24" s="31"/>
      <c r="J24" s="31"/>
      <c r="K24" s="31"/>
      <c r="L24" s="31"/>
    </row>
    <row r="25" spans="1:12" ht="47.25" customHeight="1" x14ac:dyDescent="0.25">
      <c r="A25" s="49" t="str">
        <f>"- Căn cứ Quyết định số "&amp;[1]Sheet1!C7&amp;" : "&amp;[1]Sheet1!$C$2&amp;";"</f>
        <v>- Căn cứ Quyết định số 343/QĐ-UBND ngày 24/01/2022 của UBND huyện Hướng Hóa về việc Phê duyệt Thiết kế - dự toán công trình : Trường Tiểu học và THCS Hướng Linh; Hạng mục: Xây dựng bếp ăn bán trú;</v>
      </c>
      <c r="B25" s="49"/>
      <c r="C25" s="49"/>
      <c r="D25" s="49"/>
      <c r="E25" s="49"/>
      <c r="F25" s="49"/>
      <c r="G25" s="49"/>
      <c r="H25" s="49"/>
      <c r="I25" s="49"/>
      <c r="J25" s="49"/>
      <c r="K25" s="49"/>
      <c r="L25" s="49"/>
    </row>
    <row r="26" spans="1:12" ht="46.5" customHeight="1" x14ac:dyDescent="0.25">
      <c r="A26" s="31" t="str">
        <f>"- Căn cứ Quyết định số "&amp;[1]Sheet1!$C$9&amp;" của UBND huyện Hướng Hóa về việc Kế hoạch lựa chọn nhà thầu công trình: "&amp;[1]Sheet1!$C$2&amp;";"</f>
        <v>- Căn cứ Quyết định số 2586/QĐ-UBND ngày 12/7/2022 của UBND huyện Hướng Hóa về việc Kế hoạch lựa chọn nhà thầu công trình: Trường Tiểu học và THCS Hướng Linh; Hạng mục: Xây dựng bếp ăn bán trú;</v>
      </c>
      <c r="B26" s="31"/>
      <c r="C26" s="31"/>
      <c r="D26" s="31"/>
      <c r="E26" s="31"/>
      <c r="F26" s="31"/>
      <c r="G26" s="31"/>
      <c r="H26" s="31"/>
      <c r="I26" s="31"/>
      <c r="J26" s="31"/>
      <c r="K26" s="31"/>
      <c r="L26" s="31"/>
    </row>
    <row r="27" spans="1:12" ht="61.5" customHeight="1" x14ac:dyDescent="0.25">
      <c r="A27" s="31" t="str">
        <f>"- Căn cứ Quyết định số "&amp;[1]Sheet1!$C$10&amp;" của Ban QLDA Đầu tư xây dựng và Phát triển quỹ đất huyện Hướng Hóa về việc thành lập tổ tư vấn xét thầu xây lắp gói thầu: Thi công xây dựng công trình:  "&amp;[1]Sheet1!$C$2&amp;";"</f>
        <v>- Căn cứ Quyết định số 119/QĐ-BQL ngày 19/7/2022 của Ban QLDA Đầu tư xây dựng và Phát triển quỹ đất huyện Hướng Hóa về việc thành lập tổ tư vấn xét thầu xây lắp gói thầu: Thi công xây dựng công trình:  Trường Tiểu học và THCS Hướng Linh; Hạng mục: Xây dựng bếp ăn bán trú;</v>
      </c>
      <c r="B27" s="31"/>
      <c r="C27" s="31"/>
      <c r="D27" s="31"/>
      <c r="E27" s="31"/>
      <c r="F27" s="31"/>
      <c r="G27" s="31"/>
      <c r="H27" s="31"/>
      <c r="I27" s="31"/>
      <c r="J27" s="31"/>
      <c r="K27" s="31"/>
      <c r="L27" s="31"/>
    </row>
    <row r="28" spans="1:12" ht="46.5" customHeight="1" x14ac:dyDescent="0.25">
      <c r="A28" s="31" t="str">
        <f>"- Căn cứ Quyết định số "&amp;[1]Sheet1!$C$11&amp;" của Ban QLDA Đầu tư xây dựng và Phát triển quỹ đất huyện Hướng Hóa về việc phê duyệt Hồ sơ mời thầu gói thầu: Thi công xây dựng công trình:  "&amp;[1]Sheet1!$C$2&amp;";"</f>
        <v>- Căn cứ Quyết định số 126/QĐ-BQL ngày 20/7/2021 của Ban QLDA Đầu tư xây dựng và Phát triển quỹ đất huyện Hướng Hóa về việc phê duyệt Hồ sơ mời thầu gói thầu: Thi công xây dựng công trình:  Trường Tiểu học và THCS Hướng Linh; Hạng mục: Xây dựng bếp ăn bán trú;</v>
      </c>
      <c r="B28" s="31"/>
      <c r="C28" s="31"/>
      <c r="D28" s="31"/>
      <c r="E28" s="31"/>
      <c r="F28" s="31"/>
      <c r="G28" s="31"/>
      <c r="H28" s="31"/>
      <c r="I28" s="31"/>
      <c r="J28" s="31"/>
      <c r="K28" s="31"/>
      <c r="L28" s="31"/>
    </row>
    <row r="29" spans="1:12" x14ac:dyDescent="0.25">
      <c r="A29" s="15" t="s">
        <v>62</v>
      </c>
    </row>
    <row r="30" spans="1:12" x14ac:dyDescent="0.25">
      <c r="A30" s="12" t="s">
        <v>61</v>
      </c>
      <c r="B30" s="12"/>
      <c r="C30" s="12"/>
      <c r="D30" s="12"/>
      <c r="E30" s="12"/>
      <c r="F30" s="12"/>
      <c r="G30" s="12"/>
      <c r="H30" s="12"/>
      <c r="I30" s="12"/>
      <c r="J30" s="12"/>
      <c r="K30" s="12"/>
      <c r="L30" s="12"/>
    </row>
    <row r="31" spans="1:12" s="48" customFormat="1" ht="95.25" customHeight="1" x14ac:dyDescent="0.25">
      <c r="A31" s="16" t="str">
        <f>"Tổ chuyên gia được Ban QLDA Đầu tư xây dựng và Phát triển quỹ đất huyện Hướng Hóa lập theo Quyết định số "&amp;[1]Sheet1!$C$11&amp;" của Ban QLDA Đầu tư xây dựng và Phát triển quỹ đất huyện Hướng Hóa về việc phê duyệt Hồ sơ mời thầu gói thầu: Thi công xây dựng công trình:  "&amp;[1]Sheet1!$C$2&amp;" để thực hiện đánh giá E-HSDT gói thầu Thi công xây dựng: "&amp;[1]Sheet1!C2&amp;"."</f>
        <v>Tổ chuyên gia được Ban QLDA Đầu tư xây dựng và Phát triển quỹ đất huyện Hướng Hóa lập theo Quyết định số 126/QĐ-BQL ngày 20/7/2021 của Ban QLDA Đầu tư xây dựng và Phát triển quỹ đất huyện Hướng Hóa về việc phê duyệt Hồ sơ mời thầu gói thầu: Thi công xây dựng công trình:  Trường Tiểu học và THCS Hướng Linh; Hạng mục: Xây dựng bếp ăn bán trú để thực hiện đánh giá E-HSDT gói thầu Thi công xây dựng: Trường Tiểu học và THCS Hướng Linh; Hạng mục: Xây dựng bếp ăn bán trú.</v>
      </c>
      <c r="B31" s="16"/>
      <c r="C31" s="16"/>
      <c r="D31" s="16"/>
      <c r="E31" s="16"/>
      <c r="F31" s="16"/>
      <c r="G31" s="16"/>
      <c r="H31" s="16"/>
      <c r="I31" s="16"/>
      <c r="J31" s="16"/>
      <c r="K31" s="16"/>
      <c r="L31" s="16"/>
    </row>
    <row r="32" spans="1:12" x14ac:dyDescent="0.25">
      <c r="A32" s="12" t="s">
        <v>60</v>
      </c>
      <c r="B32" s="12"/>
      <c r="C32" s="12"/>
      <c r="D32" s="12"/>
      <c r="E32" s="12"/>
      <c r="F32" s="12"/>
      <c r="G32" s="12"/>
      <c r="H32" s="12"/>
      <c r="I32" s="12"/>
      <c r="J32" s="12"/>
      <c r="K32" s="12"/>
      <c r="L32" s="12"/>
    </row>
    <row r="33" spans="1:12" x14ac:dyDescent="0.25">
      <c r="A33" s="47"/>
      <c r="B33" s="47"/>
      <c r="C33" s="47"/>
      <c r="D33" s="47"/>
      <c r="E33" s="47"/>
      <c r="F33" s="47"/>
      <c r="G33" s="47"/>
      <c r="H33" s="47"/>
      <c r="I33" s="47"/>
      <c r="J33" s="47"/>
      <c r="K33" s="47"/>
      <c r="L33" s="47"/>
    </row>
    <row r="34" spans="1:12" x14ac:dyDescent="0.25">
      <c r="L34" s="46" t="s">
        <v>59</v>
      </c>
    </row>
    <row r="35" spans="1:12" s="21" customFormat="1" ht="28.5" customHeight="1" x14ac:dyDescent="0.25">
      <c r="A35" s="45" t="s">
        <v>58</v>
      </c>
      <c r="B35" s="44" t="s">
        <v>57</v>
      </c>
      <c r="C35" s="43"/>
      <c r="D35" s="43"/>
      <c r="E35" s="42"/>
      <c r="F35" s="34" t="s">
        <v>56</v>
      </c>
      <c r="G35" s="33"/>
      <c r="H35" s="33"/>
      <c r="I35" s="32"/>
      <c r="J35" s="34" t="s">
        <v>55</v>
      </c>
      <c r="K35" s="33"/>
      <c r="L35" s="32"/>
    </row>
    <row r="36" spans="1:12" x14ac:dyDescent="0.25">
      <c r="A36" s="41">
        <v>1</v>
      </c>
      <c r="B36" s="40" t="s">
        <v>54</v>
      </c>
      <c r="C36" s="39"/>
      <c r="D36" s="39"/>
      <c r="E36" s="38"/>
      <c r="F36" s="37" t="s">
        <v>53</v>
      </c>
      <c r="G36" s="36"/>
      <c r="H36" s="36"/>
      <c r="I36" s="35"/>
      <c r="J36" s="34"/>
      <c r="K36" s="33"/>
      <c r="L36" s="32"/>
    </row>
    <row r="37" spans="1:12" x14ac:dyDescent="0.25">
      <c r="A37" s="41">
        <v>2</v>
      </c>
      <c r="B37" s="40" t="s">
        <v>52</v>
      </c>
      <c r="C37" s="39"/>
      <c r="D37" s="39"/>
      <c r="E37" s="38"/>
      <c r="F37" s="37" t="s">
        <v>49</v>
      </c>
      <c r="G37" s="36"/>
      <c r="H37" s="36"/>
      <c r="I37" s="35"/>
      <c r="J37" s="34"/>
      <c r="K37" s="33"/>
      <c r="L37" s="32"/>
    </row>
    <row r="38" spans="1:12" x14ac:dyDescent="0.25">
      <c r="A38" s="41">
        <v>3</v>
      </c>
      <c r="B38" s="40" t="s">
        <v>51</v>
      </c>
      <c r="C38" s="39"/>
      <c r="D38" s="39"/>
      <c r="E38" s="38"/>
      <c r="F38" s="37" t="s">
        <v>49</v>
      </c>
      <c r="G38" s="36"/>
      <c r="H38" s="36"/>
      <c r="I38" s="35"/>
      <c r="J38" s="34"/>
      <c r="K38" s="33"/>
      <c r="L38" s="32"/>
    </row>
    <row r="39" spans="1:12" x14ac:dyDescent="0.25">
      <c r="A39" s="41">
        <v>4</v>
      </c>
      <c r="B39" s="40" t="s">
        <v>50</v>
      </c>
      <c r="C39" s="39"/>
      <c r="D39" s="39"/>
      <c r="E39" s="38"/>
      <c r="F39" s="37" t="s">
        <v>49</v>
      </c>
      <c r="G39" s="36"/>
      <c r="H39" s="36"/>
      <c r="I39" s="35"/>
      <c r="J39" s="34"/>
      <c r="K39" s="33"/>
      <c r="L39" s="32"/>
    </row>
    <row r="40" spans="1:12" x14ac:dyDescent="0.25">
      <c r="A40" s="41">
        <v>5</v>
      </c>
      <c r="B40" s="40" t="s">
        <v>48</v>
      </c>
      <c r="C40" s="39"/>
      <c r="D40" s="39"/>
      <c r="E40" s="38"/>
      <c r="F40" s="37" t="s">
        <v>47</v>
      </c>
      <c r="G40" s="36"/>
      <c r="H40" s="36"/>
      <c r="I40" s="35"/>
      <c r="J40" s="34"/>
      <c r="K40" s="33"/>
      <c r="L40" s="32"/>
    </row>
    <row r="42" spans="1:12" x14ac:dyDescent="0.25">
      <c r="A42" s="12" t="s">
        <v>46</v>
      </c>
      <c r="B42" s="12"/>
      <c r="C42" s="12"/>
      <c r="D42" s="12"/>
      <c r="E42" s="12"/>
      <c r="F42" s="12"/>
      <c r="G42" s="12"/>
      <c r="H42" s="12"/>
      <c r="I42" s="12"/>
      <c r="J42" s="12"/>
      <c r="K42" s="12"/>
      <c r="L42" s="12"/>
    </row>
    <row r="43" spans="1:12" ht="31.5" customHeight="1" x14ac:dyDescent="0.25">
      <c r="A43" s="31" t="s">
        <v>45</v>
      </c>
      <c r="B43" s="31"/>
      <c r="C43" s="31"/>
      <c r="D43" s="31"/>
      <c r="E43" s="31"/>
      <c r="F43" s="31"/>
      <c r="G43" s="31"/>
      <c r="H43" s="31"/>
      <c r="I43" s="31"/>
      <c r="J43" s="31"/>
      <c r="K43" s="31"/>
      <c r="L43" s="31"/>
    </row>
    <row r="44" spans="1:12" ht="31.5" customHeight="1" x14ac:dyDescent="0.25">
      <c r="A44" s="31" t="s">
        <v>44</v>
      </c>
      <c r="B44" s="31"/>
      <c r="C44" s="31"/>
      <c r="D44" s="31"/>
      <c r="E44" s="31"/>
      <c r="F44" s="31"/>
      <c r="G44" s="31"/>
      <c r="H44" s="31"/>
      <c r="I44" s="31"/>
      <c r="J44" s="31"/>
      <c r="K44" s="31"/>
      <c r="L44" s="31"/>
    </row>
    <row r="45" spans="1:12" x14ac:dyDescent="0.25">
      <c r="A45" s="9" t="s">
        <v>43</v>
      </c>
      <c r="B45" s="9"/>
      <c r="C45" s="9"/>
      <c r="D45" s="9"/>
      <c r="E45" s="9"/>
      <c r="F45" s="9"/>
      <c r="G45" s="9"/>
      <c r="H45" s="9"/>
      <c r="I45" s="9"/>
      <c r="J45" s="9"/>
      <c r="K45" s="9"/>
      <c r="L45" s="9"/>
    </row>
    <row r="46" spans="1:12" x14ac:dyDescent="0.25">
      <c r="A46" s="9" t="s">
        <v>42</v>
      </c>
      <c r="B46" s="9"/>
      <c r="C46" s="9"/>
      <c r="D46" s="9"/>
      <c r="E46" s="9"/>
      <c r="F46" s="9"/>
      <c r="G46" s="9"/>
      <c r="H46" s="9"/>
      <c r="I46" s="9"/>
      <c r="J46" s="9"/>
      <c r="K46" s="9"/>
      <c r="L46" s="9"/>
    </row>
    <row r="47" spans="1:12" x14ac:dyDescent="0.25">
      <c r="A47" s="1" t="s">
        <v>41</v>
      </c>
    </row>
    <row r="48" spans="1:12" x14ac:dyDescent="0.25">
      <c r="K48" s="30" t="s">
        <v>40</v>
      </c>
      <c r="L48" s="30"/>
    </row>
    <row r="49" spans="1:12" s="29" customFormat="1" ht="78.75" x14ac:dyDescent="0.25">
      <c r="A49" s="23" t="s">
        <v>24</v>
      </c>
      <c r="B49" s="23" t="s">
        <v>23</v>
      </c>
      <c r="C49" s="22" t="s">
        <v>39</v>
      </c>
      <c r="D49" s="22"/>
      <c r="E49" s="22"/>
      <c r="F49" s="22" t="s">
        <v>38</v>
      </c>
      <c r="G49" s="22"/>
      <c r="H49" s="22"/>
      <c r="I49" s="23" t="s">
        <v>37</v>
      </c>
      <c r="J49" s="22" t="s">
        <v>36</v>
      </c>
      <c r="K49" s="22"/>
      <c r="L49" s="23" t="s">
        <v>35</v>
      </c>
    </row>
    <row r="50" spans="1:12" ht="233.25" customHeight="1" x14ac:dyDescent="0.25">
      <c r="A50" s="18">
        <v>1</v>
      </c>
      <c r="B50" s="18" t="str">
        <f>+[1]Sheet1!C12</f>
        <v>CÔNG TY TRÁCH NHIỆM HỮU HẠN 01 THÀNH VIÊN XÂY DỰNG TIẾN MINH</v>
      </c>
      <c r="C50" s="28" t="str">
        <f>+[1]Sheet1!C13</f>
        <v>310.938.000</v>
      </c>
      <c r="D50" s="19"/>
      <c r="E50" s="19"/>
      <c r="F50" s="20" t="str">
        <f>+[1]Sheet1!C14</f>
        <v>309.863.779,7254</v>
      </c>
      <c r="G50" s="19"/>
      <c r="H50" s="19"/>
      <c r="I50" s="18"/>
      <c r="J50" s="20" t="str">
        <f>F50</f>
        <v>309.863.779,7254</v>
      </c>
      <c r="K50" s="19"/>
      <c r="L50" s="18">
        <v>1</v>
      </c>
    </row>
    <row r="52" spans="1:12" x14ac:dyDescent="0.25">
      <c r="A52" s="9" t="s">
        <v>34</v>
      </c>
      <c r="B52" s="9"/>
      <c r="C52" s="9"/>
      <c r="D52" s="9"/>
      <c r="E52" s="9"/>
      <c r="F52" s="9"/>
      <c r="G52" s="9"/>
      <c r="H52" s="9"/>
      <c r="I52" s="9"/>
      <c r="J52" s="9"/>
      <c r="K52" s="9"/>
      <c r="L52" s="9"/>
    </row>
    <row r="53" spans="1:12" ht="31.5" customHeight="1" x14ac:dyDescent="0.25">
      <c r="A53" s="8" t="s">
        <v>33</v>
      </c>
      <c r="B53" s="8"/>
      <c r="C53" s="8"/>
      <c r="D53" s="8"/>
      <c r="E53" s="8"/>
      <c r="F53" s="8"/>
      <c r="G53" s="8"/>
      <c r="H53" s="8"/>
      <c r="I53" s="8"/>
      <c r="J53" s="8"/>
      <c r="K53" s="8"/>
      <c r="L53" s="8"/>
    </row>
    <row r="54" spans="1:12" x14ac:dyDescent="0.25">
      <c r="K54" s="27" t="s">
        <v>32</v>
      </c>
      <c r="L54" s="27"/>
    </row>
    <row r="55" spans="1:12" ht="30.75" customHeight="1" x14ac:dyDescent="0.25">
      <c r="A55" s="23" t="s">
        <v>24</v>
      </c>
      <c r="B55" s="22" t="s">
        <v>23</v>
      </c>
      <c r="C55" s="22"/>
      <c r="D55" s="22"/>
      <c r="E55" s="22" t="s">
        <v>31</v>
      </c>
      <c r="F55" s="22"/>
      <c r="G55" s="22"/>
      <c r="H55" s="22" t="s">
        <v>17</v>
      </c>
      <c r="I55" s="22"/>
      <c r="J55" s="22"/>
      <c r="K55" s="22" t="s">
        <v>30</v>
      </c>
      <c r="L55" s="22"/>
    </row>
    <row r="56" spans="1:12" ht="81.75" customHeight="1" x14ac:dyDescent="0.25">
      <c r="A56" s="18">
        <v>1</v>
      </c>
      <c r="B56" s="19" t="str">
        <f>+B50</f>
        <v>CÔNG TY TRÁCH NHIỆM HỮU HẠN 01 THÀNH VIÊN XÂY DỰNG TIẾN MINH</v>
      </c>
      <c r="C56" s="19"/>
      <c r="D56" s="19"/>
      <c r="E56" s="19" t="s">
        <v>15</v>
      </c>
      <c r="F56" s="19"/>
      <c r="G56" s="19"/>
      <c r="H56" s="19" t="s">
        <v>15</v>
      </c>
      <c r="I56" s="19"/>
      <c r="J56" s="19"/>
      <c r="K56" s="19" t="s">
        <v>15</v>
      </c>
      <c r="L56" s="19"/>
    </row>
    <row r="58" spans="1:12" x14ac:dyDescent="0.25">
      <c r="A58" s="8" t="s">
        <v>29</v>
      </c>
      <c r="B58" s="8"/>
      <c r="C58" s="8"/>
      <c r="D58" s="8"/>
      <c r="E58" s="8"/>
      <c r="F58" s="8"/>
      <c r="G58" s="8"/>
      <c r="H58" s="8"/>
      <c r="I58" s="8"/>
      <c r="J58" s="8"/>
      <c r="K58" s="8"/>
      <c r="L58" s="8"/>
    </row>
    <row r="59" spans="1:12" ht="30.75" customHeight="1" x14ac:dyDescent="0.25">
      <c r="A59" s="8" t="s">
        <v>28</v>
      </c>
      <c r="B59" s="8"/>
      <c r="C59" s="8"/>
      <c r="D59" s="8"/>
      <c r="E59" s="8"/>
      <c r="F59" s="8"/>
      <c r="G59" s="8"/>
      <c r="H59" s="8"/>
      <c r="I59" s="8"/>
      <c r="J59" s="8"/>
      <c r="K59" s="8"/>
      <c r="L59" s="8"/>
    </row>
    <row r="60" spans="1:12" x14ac:dyDescent="0.25">
      <c r="A60" s="8" t="s">
        <v>27</v>
      </c>
      <c r="B60" s="8"/>
      <c r="C60" s="8"/>
      <c r="D60" s="8"/>
      <c r="E60" s="8"/>
      <c r="F60" s="8"/>
      <c r="G60" s="8"/>
      <c r="H60" s="8"/>
      <c r="I60" s="8"/>
      <c r="J60" s="8"/>
      <c r="K60" s="8"/>
      <c r="L60" s="8"/>
    </row>
    <row r="61" spans="1:12" x14ac:dyDescent="0.25">
      <c r="A61" s="7" t="s">
        <v>26</v>
      </c>
      <c r="B61" s="7"/>
      <c r="C61" s="7"/>
      <c r="D61" s="7"/>
      <c r="E61" s="7"/>
      <c r="F61" s="7"/>
      <c r="G61" s="7"/>
      <c r="H61" s="7"/>
      <c r="I61" s="7"/>
      <c r="J61" s="7"/>
      <c r="K61" s="7"/>
      <c r="L61" s="7"/>
    </row>
    <row r="62" spans="1:12" ht="31.5" customHeight="1" x14ac:dyDescent="0.25">
      <c r="A62" s="8" t="s">
        <v>25</v>
      </c>
      <c r="B62" s="8"/>
      <c r="C62" s="8"/>
      <c r="D62" s="8"/>
      <c r="E62" s="8"/>
      <c r="F62" s="8"/>
      <c r="G62" s="8"/>
      <c r="H62" s="8"/>
      <c r="I62" s="8"/>
      <c r="J62" s="8"/>
      <c r="K62" s="8"/>
      <c r="L62" s="8"/>
    </row>
    <row r="63" spans="1:12" ht="31.5" customHeight="1" x14ac:dyDescent="0.25">
      <c r="A63" s="26"/>
      <c r="B63" s="26"/>
      <c r="C63" s="26"/>
      <c r="D63" s="26"/>
      <c r="E63" s="26"/>
      <c r="F63" s="26"/>
      <c r="G63" s="26"/>
      <c r="H63" s="26"/>
      <c r="I63" s="26"/>
      <c r="J63" s="26"/>
      <c r="K63" s="26"/>
      <c r="L63" s="26"/>
    </row>
    <row r="65" spans="1:12" ht="15.75" customHeight="1" x14ac:dyDescent="0.25">
      <c r="A65" s="25" t="s">
        <v>24</v>
      </c>
      <c r="B65" s="25" t="s">
        <v>23</v>
      </c>
      <c r="C65" s="25"/>
      <c r="D65" s="22" t="s">
        <v>22</v>
      </c>
      <c r="E65" s="22"/>
      <c r="F65" s="22"/>
      <c r="G65" s="22"/>
      <c r="H65" s="22" t="s">
        <v>21</v>
      </c>
      <c r="I65" s="25" t="s">
        <v>20</v>
      </c>
      <c r="J65" s="25"/>
      <c r="K65" s="25"/>
      <c r="L65" s="22" t="s">
        <v>19</v>
      </c>
    </row>
    <row r="66" spans="1:12" s="21" customFormat="1" ht="94.5" x14ac:dyDescent="0.25">
      <c r="A66" s="25"/>
      <c r="B66" s="25"/>
      <c r="C66" s="25"/>
      <c r="D66" s="22"/>
      <c r="E66" s="22"/>
      <c r="F66" s="22"/>
      <c r="G66" s="22"/>
      <c r="H66" s="22"/>
      <c r="I66" s="24" t="s">
        <v>18</v>
      </c>
      <c r="J66" s="23" t="s">
        <v>17</v>
      </c>
      <c r="K66" s="23" t="s">
        <v>16</v>
      </c>
      <c r="L66" s="22"/>
    </row>
    <row r="67" spans="1:12" ht="113.25" customHeight="1" x14ac:dyDescent="0.25">
      <c r="A67" s="18">
        <v>1</v>
      </c>
      <c r="B67" s="19" t="str">
        <f>+B56</f>
        <v>CÔNG TY TRÁCH NHIỆM HỮU HẠN 01 THÀNH VIÊN XÂY DỰNG TIẾN MINH</v>
      </c>
      <c r="C67" s="19"/>
      <c r="D67" s="20" t="str">
        <f>+J50</f>
        <v>309.863.779,7254</v>
      </c>
      <c r="E67" s="19"/>
      <c r="F67" s="19"/>
      <c r="G67" s="19"/>
      <c r="H67" s="18">
        <v>1</v>
      </c>
      <c r="I67" s="18" t="s">
        <v>15</v>
      </c>
      <c r="J67" s="18" t="s">
        <v>15</v>
      </c>
      <c r="K67" s="18" t="s">
        <v>15</v>
      </c>
      <c r="L67" s="18" t="s">
        <v>14</v>
      </c>
    </row>
    <row r="69" spans="1:12" x14ac:dyDescent="0.25">
      <c r="A69" s="8" t="s">
        <v>13</v>
      </c>
      <c r="B69" s="8"/>
      <c r="C69" s="8"/>
      <c r="D69" s="8"/>
      <c r="E69" s="8"/>
      <c r="F69" s="8"/>
      <c r="G69" s="8"/>
      <c r="H69" s="8"/>
      <c r="I69" s="8"/>
      <c r="J69" s="8"/>
      <c r="K69" s="8"/>
      <c r="L69" s="8"/>
    </row>
    <row r="70" spans="1:12" x14ac:dyDescent="0.25">
      <c r="A70" s="7" t="s">
        <v>12</v>
      </c>
      <c r="B70" s="7"/>
      <c r="C70" s="7"/>
      <c r="D70" s="7"/>
      <c r="E70" s="7"/>
      <c r="F70" s="7"/>
      <c r="G70" s="7"/>
      <c r="H70" s="7"/>
      <c r="I70" s="7"/>
      <c r="J70" s="7"/>
      <c r="K70" s="7"/>
      <c r="L70" s="7"/>
    </row>
    <row r="71" spans="1:12" x14ac:dyDescent="0.25">
      <c r="A71" s="1" t="s">
        <v>11</v>
      </c>
    </row>
    <row r="72" spans="1:12" ht="119.25" customHeight="1" x14ac:dyDescent="0.25">
      <c r="A72" s="8" t="str">
        <f>" Trên cơ sở đánh giá E-HSDT của tổ chuyên gia, tổ chuyên gia nhận thấy "&amp;$B$50&amp;" có E-HSDT xếp hạng 1 và có giá đánh giá (làm tròn) "&amp;[1]Sheet1!D14&amp;" thấp hơn giá gói thầu được phê duyệt: "&amp;[1]Sheet1!D13&amp;"Do đó, Tổ tư vấn xét thầu đề nghị Ban QLDA Đầu tư xây dựng và Phát triển quỹ đất huyện Hướng Hóa mời nhà thầu đến thương thảo hợp đồng trước khi phê duyệt kết quả trúng thầu với nội dung như sau:"</f>
        <v xml:space="preserve"> Trên cơ sở đánh giá E-HSDT của tổ chuyên gia, tổ chuyên gia nhận thấy CÔNG TY TRÁCH NHIỆM HỮU HẠN 01 THÀNH VIÊN XÂY DỰNG TIẾN MINH có E-HSDT xếp hạng 1 và có giá đánh giá (làm tròn) 309.864.000 đồng (Bằng chữ: Ba trăm linh chín triệu tám trăm sáu mươi bốn nghìn đồng) thấp hơn giá gói thầu được phê duyệt: 310.938.000 đồng (Bằng chữ: Ba trăm mười triệu chín trăm ba mươi tám nghìn đồng)Do đó, Tổ tư vấn xét thầu đề nghị Ban QLDA Đầu tư xây dựng và Phát triển quỹ đất huyện Hướng Hóa mời nhà thầu đến thương thảo hợp đồng trước khi phê duyệt kết quả trúng thầu với nội dung như sau:</v>
      </c>
      <c r="B72" s="8"/>
      <c r="C72" s="8"/>
      <c r="D72" s="8"/>
      <c r="E72" s="8"/>
      <c r="F72" s="8"/>
      <c r="G72" s="8"/>
      <c r="H72" s="8"/>
      <c r="I72" s="8"/>
      <c r="J72" s="8"/>
      <c r="K72" s="8"/>
      <c r="L72" s="8"/>
    </row>
    <row r="73" spans="1:12" ht="30" customHeight="1" x14ac:dyDescent="0.25">
      <c r="A73" s="17" t="str">
        <f>"- Tên nhà thầu được đề nghị xét trúng thầu: "&amp;B50</f>
        <v>- Tên nhà thầu được đề nghị xét trúng thầu: CÔNG TY TRÁCH NHIỆM HỮU HẠN 01 THÀNH VIÊN XÂY DỰNG TIẾN MINH</v>
      </c>
      <c r="B73" s="17"/>
      <c r="C73" s="17"/>
      <c r="D73" s="17"/>
      <c r="E73" s="17"/>
      <c r="F73" s="17"/>
      <c r="G73" s="17"/>
      <c r="H73" s="17"/>
      <c r="I73" s="17"/>
      <c r="J73" s="17"/>
      <c r="K73" s="17"/>
      <c r="L73" s="17"/>
    </row>
    <row r="74" spans="1:12" ht="46.5" customHeight="1" x14ac:dyDescent="0.25">
      <c r="A74" s="16" t="str">
        <f>+[1]Sheet1!C16</f>
        <v>+ Giấy chứng nhận đăng ký kinh doanh số 3200289063 do Sở Kế Hoạch và Đầu tư tỉnh Quảng Trị cấp. Đăng ký lần đầu ngày 17/6/2008; Đăng ký thay đổi lần thứ 2 ngày 17/11/2021</v>
      </c>
      <c r="B74" s="16"/>
      <c r="C74" s="16"/>
      <c r="D74" s="16"/>
      <c r="E74" s="16"/>
      <c r="F74" s="16"/>
      <c r="G74" s="16"/>
      <c r="H74" s="16"/>
      <c r="I74" s="16"/>
      <c r="J74" s="16"/>
      <c r="K74" s="16"/>
      <c r="L74" s="16"/>
    </row>
    <row r="75" spans="1:12" x14ac:dyDescent="0.25">
      <c r="A75" s="11" t="str">
        <f>+[1]Sheet1!C15</f>
        <v>+ Địa chỉ: Khóm 3a, thị trấn Khe Sanh, huyện Hướng Hóa, tỉnh Quảng Trị</v>
      </c>
      <c r="B75" s="11"/>
      <c r="C75" s="11"/>
      <c r="D75" s="11"/>
      <c r="E75" s="11"/>
      <c r="F75" s="11"/>
      <c r="G75" s="11"/>
      <c r="H75" s="11"/>
      <c r="I75" s="11"/>
      <c r="J75" s="11"/>
      <c r="K75" s="11"/>
      <c r="L75" s="11"/>
    </row>
    <row r="76" spans="1:12" x14ac:dyDescent="0.25">
      <c r="A76" s="15" t="s">
        <v>10</v>
      </c>
      <c r="G76" s="14">
        <f>ROUND([1]Sheet1!C14,-3)</f>
        <v>309864000</v>
      </c>
      <c r="H76" s="14"/>
      <c r="I76" s="14"/>
      <c r="J76" s="1" t="s">
        <v>9</v>
      </c>
    </row>
    <row r="77" spans="1:12" x14ac:dyDescent="0.25">
      <c r="A77" s="13" t="s">
        <v>8</v>
      </c>
      <c r="B77" s="13"/>
      <c r="C77" s="13"/>
      <c r="D77" s="13"/>
      <c r="E77" s="13"/>
      <c r="F77" s="13"/>
      <c r="G77" s="13"/>
      <c r="H77" s="13"/>
      <c r="I77" s="13"/>
      <c r="J77" s="13"/>
      <c r="K77" s="13"/>
      <c r="L77" s="13"/>
    </row>
    <row r="78" spans="1:12" x14ac:dyDescent="0.25">
      <c r="A78" s="13" t="str">
        <f>+[1]Sheet1!K14</f>
        <v>(Bằng chữ:Ba trăm linh chín triệu tám trăm sáu mươi bốn nghìn đồng)</v>
      </c>
      <c r="B78" s="13"/>
      <c r="C78" s="13"/>
      <c r="D78" s="13"/>
      <c r="E78" s="13"/>
      <c r="F78" s="13"/>
      <c r="G78" s="13"/>
      <c r="H78" s="13"/>
      <c r="I78" s="13"/>
      <c r="J78" s="13"/>
      <c r="K78" s="13"/>
      <c r="L78" s="13"/>
    </row>
    <row r="79" spans="1:12" x14ac:dyDescent="0.25">
      <c r="A79" s="12" t="s">
        <v>7</v>
      </c>
      <c r="B79" s="11"/>
      <c r="C79" s="11"/>
      <c r="D79" s="11"/>
      <c r="E79" s="11"/>
      <c r="F79" s="11"/>
      <c r="G79" s="11"/>
      <c r="H79" s="11"/>
      <c r="I79" s="11"/>
      <c r="J79" s="11"/>
      <c r="K79" s="11"/>
      <c r="L79" s="11"/>
    </row>
    <row r="80" spans="1:12" x14ac:dyDescent="0.25">
      <c r="A80" s="10" t="str">
        <f>"+ Thời gian thực hiện hợp đồng: "&amp;[1]Sheet1!C17</f>
        <v>+ Thời gian thực hiện hợp đồng: 85 ngày</v>
      </c>
      <c r="B80" s="9"/>
      <c r="C80" s="9"/>
      <c r="D80" s="9"/>
      <c r="E80" s="9"/>
      <c r="F80" s="9"/>
      <c r="G80" s="9"/>
      <c r="H80" s="9"/>
      <c r="I80" s="9"/>
      <c r="J80" s="9"/>
      <c r="K80" s="9"/>
      <c r="L80" s="9"/>
    </row>
    <row r="81" spans="1:12" ht="48" customHeight="1" x14ac:dyDescent="0.25">
      <c r="A81" s="8" t="s">
        <v>6</v>
      </c>
      <c r="B81" s="8"/>
      <c r="C81" s="8"/>
      <c r="D81" s="8"/>
      <c r="E81" s="8"/>
      <c r="F81" s="8"/>
      <c r="G81" s="8"/>
      <c r="H81" s="8"/>
      <c r="I81" s="8"/>
      <c r="J81" s="8"/>
      <c r="K81" s="8"/>
      <c r="L81" s="8"/>
    </row>
    <row r="82" spans="1:12" ht="63" customHeight="1" x14ac:dyDescent="0.25">
      <c r="A82" s="8" t="s">
        <v>5</v>
      </c>
      <c r="B82" s="8"/>
      <c r="C82" s="8"/>
      <c r="D82" s="8"/>
      <c r="E82" s="8"/>
      <c r="F82" s="8"/>
      <c r="G82" s="8"/>
      <c r="H82" s="8"/>
      <c r="I82" s="8"/>
      <c r="J82" s="8"/>
      <c r="K82" s="8"/>
      <c r="L82" s="8"/>
    </row>
    <row r="83" spans="1:12" x14ac:dyDescent="0.25">
      <c r="A83" s="7" t="s">
        <v>4</v>
      </c>
      <c r="B83" s="7"/>
      <c r="C83" s="7"/>
      <c r="D83" s="7"/>
      <c r="E83" s="7"/>
      <c r="F83" s="7"/>
      <c r="G83" s="7"/>
      <c r="H83" s="7"/>
      <c r="I83" s="7"/>
      <c r="J83" s="7"/>
      <c r="K83" s="7"/>
      <c r="L83" s="7"/>
    </row>
    <row r="84" spans="1:12" x14ac:dyDescent="0.25">
      <c r="A84" s="6" t="s">
        <v>3</v>
      </c>
    </row>
    <row r="85" spans="1:12" x14ac:dyDescent="0.25">
      <c r="A85" s="5" t="s">
        <v>2</v>
      </c>
      <c r="B85" s="5"/>
      <c r="C85" s="5"/>
      <c r="D85" s="5"/>
      <c r="E85" s="5"/>
      <c r="F85" s="5"/>
      <c r="G85" s="5"/>
      <c r="H85" s="5"/>
      <c r="I85" s="5"/>
      <c r="J85" s="5"/>
      <c r="K85" s="5"/>
      <c r="L85" s="5"/>
    </row>
    <row r="86" spans="1:12" x14ac:dyDescent="0.25">
      <c r="B86" s="4" t="s">
        <v>1</v>
      </c>
      <c r="C86" s="4"/>
      <c r="D86" s="4"/>
      <c r="E86" s="4"/>
      <c r="F86" s="4" t="s">
        <v>0</v>
      </c>
      <c r="G86" s="4"/>
      <c r="H86" s="4"/>
      <c r="I86" s="4"/>
    </row>
    <row r="87" spans="1:12" ht="32.1" customHeight="1" x14ac:dyDescent="0.25">
      <c r="B87" s="3" t="str">
        <f>+B36</f>
        <v>Nguyễn Khánh Quân</v>
      </c>
      <c r="C87" s="3"/>
      <c r="D87" s="3"/>
      <c r="E87" s="3"/>
      <c r="F87" s="2"/>
      <c r="G87" s="2"/>
      <c r="H87" s="2"/>
      <c r="I87" s="2"/>
    </row>
    <row r="88" spans="1:12" ht="32.1" customHeight="1" x14ac:dyDescent="0.25">
      <c r="B88" s="3" t="str">
        <f>+B37</f>
        <v>Nguyễn Công Tâm</v>
      </c>
      <c r="C88" s="3"/>
      <c r="D88" s="3"/>
      <c r="E88" s="3"/>
      <c r="F88" s="2"/>
      <c r="G88" s="2"/>
      <c r="H88" s="2"/>
      <c r="I88" s="2"/>
    </row>
    <row r="89" spans="1:12" ht="32.1" customHeight="1" x14ac:dyDescent="0.25">
      <c r="B89" s="3" t="str">
        <f>+B38</f>
        <v>Hoàng Văn Sơn</v>
      </c>
      <c r="C89" s="3"/>
      <c r="D89" s="3"/>
      <c r="E89" s="3"/>
      <c r="F89" s="2"/>
      <c r="G89" s="2"/>
      <c r="H89" s="2"/>
      <c r="I89" s="2"/>
    </row>
    <row r="90" spans="1:12" ht="32.1" customHeight="1" x14ac:dyDescent="0.25">
      <c r="B90" s="3" t="str">
        <f>+B39</f>
        <v>Từ Thanh Bình</v>
      </c>
      <c r="C90" s="3"/>
      <c r="D90" s="3"/>
      <c r="E90" s="3"/>
      <c r="F90" s="2"/>
      <c r="G90" s="2"/>
      <c r="H90" s="2"/>
      <c r="I90" s="2"/>
    </row>
    <row r="91" spans="1:12" ht="32.1" customHeight="1" x14ac:dyDescent="0.25">
      <c r="B91" s="3" t="str">
        <f>+B40</f>
        <v>Lê Đức Phúc</v>
      </c>
      <c r="C91" s="3"/>
      <c r="D91" s="3"/>
      <c r="E91" s="3"/>
      <c r="F91" s="2"/>
      <c r="G91" s="2"/>
      <c r="H91" s="2"/>
      <c r="I91" s="2"/>
    </row>
  </sheetData>
  <mergeCells count="102">
    <mergeCell ref="A4:L4"/>
    <mergeCell ref="A6:L6"/>
    <mergeCell ref="A7:L7"/>
    <mergeCell ref="A8:L8"/>
    <mergeCell ref="A10:L10"/>
    <mergeCell ref="A12:L12"/>
    <mergeCell ref="A21:L21"/>
    <mergeCell ref="A22:L22"/>
    <mergeCell ref="A30:L30"/>
    <mergeCell ref="A31:L31"/>
    <mergeCell ref="A32:L32"/>
    <mergeCell ref="F35:I35"/>
    <mergeCell ref="A23:L23"/>
    <mergeCell ref="A24:L24"/>
    <mergeCell ref="A25:L25"/>
    <mergeCell ref="A26:L26"/>
    <mergeCell ref="A27:L27"/>
    <mergeCell ref="A28:L28"/>
    <mergeCell ref="A1:E1"/>
    <mergeCell ref="F1:L1"/>
    <mergeCell ref="A2:E2"/>
    <mergeCell ref="F2:L2"/>
    <mergeCell ref="J35:L35"/>
    <mergeCell ref="A42:L42"/>
    <mergeCell ref="J40:L40"/>
    <mergeCell ref="J38:L38"/>
    <mergeCell ref="J39:L39"/>
    <mergeCell ref="J36:L36"/>
    <mergeCell ref="F36:I36"/>
    <mergeCell ref="F38:I38"/>
    <mergeCell ref="F37:I37"/>
    <mergeCell ref="A44:L44"/>
    <mergeCell ref="A45:L45"/>
    <mergeCell ref="A46:L46"/>
    <mergeCell ref="A43:L43"/>
    <mergeCell ref="J37:L37"/>
    <mergeCell ref="B35:E35"/>
    <mergeCell ref="B36:E36"/>
    <mergeCell ref="B37:E37"/>
    <mergeCell ref="B38:E38"/>
    <mergeCell ref="B39:E39"/>
    <mergeCell ref="B40:E40"/>
    <mergeCell ref="F49:H49"/>
    <mergeCell ref="J49:K49"/>
    <mergeCell ref="C50:E50"/>
    <mergeCell ref="F50:H50"/>
    <mergeCell ref="J50:K50"/>
    <mergeCell ref="F39:I39"/>
    <mergeCell ref="F40:I40"/>
    <mergeCell ref="K54:L54"/>
    <mergeCell ref="A58:L58"/>
    <mergeCell ref="K48:L48"/>
    <mergeCell ref="A52:L52"/>
    <mergeCell ref="A53:L53"/>
    <mergeCell ref="K55:L55"/>
    <mergeCell ref="H55:J55"/>
    <mergeCell ref="E55:G55"/>
    <mergeCell ref="B55:D55"/>
    <mergeCell ref="C49:E49"/>
    <mergeCell ref="A59:L59"/>
    <mergeCell ref="A60:L60"/>
    <mergeCell ref="A61:L61"/>
    <mergeCell ref="A62:L62"/>
    <mergeCell ref="L65:L66"/>
    <mergeCell ref="B56:D56"/>
    <mergeCell ref="E56:G56"/>
    <mergeCell ref="H56:J56"/>
    <mergeCell ref="K56:L56"/>
    <mergeCell ref="I65:K65"/>
    <mergeCell ref="H65:H66"/>
    <mergeCell ref="D65:G66"/>
    <mergeCell ref="B65:C66"/>
    <mergeCell ref="A65:A66"/>
    <mergeCell ref="B67:C67"/>
    <mergeCell ref="D67:G67"/>
    <mergeCell ref="A81:L81"/>
    <mergeCell ref="A69:L69"/>
    <mergeCell ref="A70:L70"/>
    <mergeCell ref="A72:L72"/>
    <mergeCell ref="A73:L73"/>
    <mergeCell ref="A74:L74"/>
    <mergeCell ref="A75:L75"/>
    <mergeCell ref="A82:L82"/>
    <mergeCell ref="A83:L83"/>
    <mergeCell ref="A85:L85"/>
    <mergeCell ref="B86:E86"/>
    <mergeCell ref="F86:I86"/>
    <mergeCell ref="G76:I76"/>
    <mergeCell ref="A77:L77"/>
    <mergeCell ref="A78:L78"/>
    <mergeCell ref="A79:L79"/>
    <mergeCell ref="A80:L80"/>
    <mergeCell ref="B90:E90"/>
    <mergeCell ref="F90:I90"/>
    <mergeCell ref="B91:E91"/>
    <mergeCell ref="F91:I91"/>
    <mergeCell ref="B87:E87"/>
    <mergeCell ref="F87:I87"/>
    <mergeCell ref="B88:E88"/>
    <mergeCell ref="F88:I88"/>
    <mergeCell ref="B89:E89"/>
    <mergeCell ref="F89:I89"/>
  </mergeCells>
  <pageMargins left="1.1811023622047245" right="0.59055118110236227" top="0.78740157480314965" bottom="0.78740157480314965" header="0" footer="0"/>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Phan 1</vt: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2015-06-05T18:17:20Z</dcterms:created>
  <dcterms:modified xsi:type="dcterms:W3CDTF">2022-08-30T02:58:56Z</dcterms:modified>
</cp:coreProperties>
</file>